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875" windowHeight="7710" activeTab="1"/>
  </bookViews>
  <sheets>
    <sheet name="Regresi Linear Ganda" sheetId="6" r:id="rId1"/>
    <sheet name="TUTORIAL" sheetId="7" r:id="rId2"/>
  </sheets>
  <calcPr calcId="124519"/>
</workbook>
</file>

<file path=xl/calcChain.xml><?xml version="1.0" encoding="utf-8"?>
<calcChain xmlns="http://schemas.openxmlformats.org/spreadsheetml/2006/main">
  <c r="T6" i="7"/>
  <c r="Q6"/>
  <c r="Q20" l="1"/>
  <c r="Y6" s="1"/>
  <c r="R6"/>
  <c r="S6"/>
  <c r="S20" s="1"/>
  <c r="Y8" s="1"/>
  <c r="U6"/>
  <c r="U20" s="1"/>
  <c r="Y10" s="1"/>
  <c r="V6"/>
  <c r="Q7"/>
  <c r="R7"/>
  <c r="S7"/>
  <c r="T7"/>
  <c r="U7"/>
  <c r="V7"/>
  <c r="Q8"/>
  <c r="R8"/>
  <c r="S8"/>
  <c r="T8"/>
  <c r="U8"/>
  <c r="V8"/>
  <c r="Q9"/>
  <c r="R9"/>
  <c r="S9"/>
  <c r="T9"/>
  <c r="U9"/>
  <c r="V9"/>
  <c r="Q10"/>
  <c r="R10"/>
  <c r="S10"/>
  <c r="T10"/>
  <c r="U10"/>
  <c r="V10"/>
  <c r="Q11"/>
  <c r="R11"/>
  <c r="S11"/>
  <c r="T11"/>
  <c r="U11"/>
  <c r="V11"/>
  <c r="Q12"/>
  <c r="R12"/>
  <c r="S12"/>
  <c r="T12"/>
  <c r="U12"/>
  <c r="V12"/>
  <c r="Q13"/>
  <c r="R13"/>
  <c r="S13"/>
  <c r="T13"/>
  <c r="U13"/>
  <c r="V13"/>
  <c r="Q14"/>
  <c r="R14"/>
  <c r="S14"/>
  <c r="T14"/>
  <c r="U14"/>
  <c r="V14"/>
  <c r="Q15"/>
  <c r="R15"/>
  <c r="S15"/>
  <c r="T15"/>
  <c r="U15"/>
  <c r="V15"/>
  <c r="Q16"/>
  <c r="R16"/>
  <c r="S16"/>
  <c r="T16"/>
  <c r="U16"/>
  <c r="V16"/>
  <c r="Q17"/>
  <c r="R17"/>
  <c r="S17"/>
  <c r="T17"/>
  <c r="U17"/>
  <c r="V17"/>
  <c r="Q18"/>
  <c r="R18"/>
  <c r="S18"/>
  <c r="T18"/>
  <c r="U18"/>
  <c r="V18"/>
  <c r="Q19"/>
  <c r="R19"/>
  <c r="S19"/>
  <c r="T19"/>
  <c r="U19"/>
  <c r="V19"/>
  <c r="N20"/>
  <c r="O20"/>
  <c r="P20"/>
  <c r="R20"/>
  <c r="Y7" s="1"/>
  <c r="T20"/>
  <c r="Y9" s="1"/>
  <c r="V20"/>
  <c r="Y11" s="1"/>
  <c r="U8" i="6"/>
  <c r="U7"/>
  <c r="U6"/>
  <c r="R11"/>
  <c r="R10"/>
  <c r="R9"/>
  <c r="R8"/>
  <c r="R7"/>
  <c r="R6"/>
  <c r="O7"/>
  <c r="O8"/>
  <c r="O9"/>
  <c r="O10"/>
  <c r="O11"/>
  <c r="O12"/>
  <c r="O13"/>
  <c r="O14"/>
  <c r="O15"/>
  <c r="O16"/>
  <c r="O17"/>
  <c r="O18"/>
  <c r="O19"/>
  <c r="O6"/>
  <c r="N7"/>
  <c r="N8"/>
  <c r="N9"/>
  <c r="N10"/>
  <c r="N11"/>
  <c r="N12"/>
  <c r="N13"/>
  <c r="N14"/>
  <c r="N15"/>
  <c r="N16"/>
  <c r="N17"/>
  <c r="N18"/>
  <c r="N19"/>
  <c r="N6"/>
  <c r="M7"/>
  <c r="M8"/>
  <c r="M9"/>
  <c r="M10"/>
  <c r="M11"/>
  <c r="M12"/>
  <c r="M13"/>
  <c r="M14"/>
  <c r="M15"/>
  <c r="M16"/>
  <c r="M17"/>
  <c r="M18"/>
  <c r="M19"/>
  <c r="M6"/>
  <c r="L7"/>
  <c r="L8"/>
  <c r="L9"/>
  <c r="L10"/>
  <c r="L11"/>
  <c r="L12"/>
  <c r="L13"/>
  <c r="L14"/>
  <c r="L15"/>
  <c r="L16"/>
  <c r="L17"/>
  <c r="L18"/>
  <c r="L19"/>
  <c r="L6"/>
  <c r="K7"/>
  <c r="K8"/>
  <c r="K9"/>
  <c r="K10"/>
  <c r="K11"/>
  <c r="K12"/>
  <c r="K13"/>
  <c r="K14"/>
  <c r="K15"/>
  <c r="K16"/>
  <c r="K17"/>
  <c r="K18"/>
  <c r="K19"/>
  <c r="K6"/>
  <c r="K20" s="1"/>
  <c r="J7"/>
  <c r="J8"/>
  <c r="J20" s="1"/>
  <c r="J9"/>
  <c r="J10"/>
  <c r="J11"/>
  <c r="J12"/>
  <c r="J13"/>
  <c r="J14"/>
  <c r="J15"/>
  <c r="J16"/>
  <c r="J17"/>
  <c r="J18"/>
  <c r="J19"/>
  <c r="J6"/>
  <c r="H20"/>
  <c r="I20"/>
  <c r="L20"/>
  <c r="M20"/>
  <c r="N20"/>
  <c r="O20"/>
  <c r="G20"/>
  <c r="AB6" i="7" l="1"/>
  <c r="AB7"/>
  <c r="AB8"/>
</calcChain>
</file>

<file path=xl/sharedStrings.xml><?xml version="1.0" encoding="utf-8"?>
<sst xmlns="http://schemas.openxmlformats.org/spreadsheetml/2006/main" count="110" uniqueCount="55">
  <si>
    <t>Y</t>
  </si>
  <si>
    <t>TOTAL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</si>
  <si>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</si>
  <si>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</si>
  <si>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</si>
  <si>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</si>
  <si>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</si>
  <si>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</si>
  <si>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</si>
  <si>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</si>
  <si>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</si>
  <si>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</si>
  <si>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</si>
  <si>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</si>
  <si>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</si>
  <si>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</si>
  <si>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</si>
  <si>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</si>
  <si>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</si>
  <si>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</si>
  <si>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</si>
  <si>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</si>
  <si>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</si>
  <si>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</si>
  <si>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</si>
  <si>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</si>
  <si>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 xml:space="preserve">PERSAMAAN REGRESI LINEAR BERGANDA </t>
  </si>
  <si>
    <t>n</t>
  </si>
  <si>
    <r>
      <t>X</t>
    </r>
    <r>
      <rPr>
        <b/>
        <vertAlign val="subscript"/>
        <sz val="11"/>
        <color theme="1"/>
        <rFont val="Times New Roman"/>
        <family val="1"/>
      </rPr>
      <t>1</t>
    </r>
  </si>
  <si>
    <r>
      <t>X</t>
    </r>
    <r>
      <rPr>
        <b/>
        <vertAlign val="subscript"/>
        <sz val="11"/>
        <color theme="1"/>
        <rFont val="Times New Roman"/>
        <family val="1"/>
      </rPr>
      <t>2</t>
    </r>
  </si>
  <si>
    <t>Y = a + b1x1 + b2x2</t>
  </si>
  <si>
    <t>b1=</t>
  </si>
  <si>
    <t>b2=</t>
  </si>
  <si>
    <t>a=</t>
  </si>
  <si>
    <t>X Variable 1</t>
  </si>
  <si>
    <t>X Variable 2</t>
  </si>
  <si>
    <r>
      <t>Y</t>
    </r>
    <r>
      <rPr>
        <b/>
        <vertAlign val="superscript"/>
        <sz val="11"/>
        <color theme="1"/>
        <rFont val="Times New Roman"/>
        <family val="1"/>
      </rPr>
      <t>2</t>
    </r>
  </si>
  <si>
    <r>
      <t>X</t>
    </r>
    <r>
      <rPr>
        <b/>
        <vertAlign val="sub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>X</t>
    </r>
    <r>
      <rPr>
        <b/>
        <vertAlign val="subscript"/>
        <sz val="11"/>
        <color theme="1"/>
        <rFont val="Times New Roman"/>
        <family val="1"/>
      </rPr>
      <t>2</t>
    </r>
  </si>
  <si>
    <r>
      <t>X</t>
    </r>
    <r>
      <rPr>
        <b/>
        <vertAlign val="sub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>Y</t>
    </r>
  </si>
  <si>
    <r>
      <t>X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Y</t>
    </r>
  </si>
  <si>
    <r>
      <t>X</t>
    </r>
    <r>
      <rPr>
        <b/>
        <vertAlign val="subscript"/>
        <sz val="11"/>
        <color theme="1"/>
        <rFont val="Times New Roman"/>
        <family val="1"/>
      </rPr>
      <t>1</t>
    </r>
    <r>
      <rPr>
        <b/>
        <vertAlign val="superscript"/>
        <sz val="11"/>
        <color theme="1"/>
        <rFont val="Times New Roman"/>
        <family val="1"/>
      </rPr>
      <t>2</t>
    </r>
  </si>
  <si>
    <r>
      <t>X</t>
    </r>
    <r>
      <rPr>
        <b/>
        <vertAlign val="subscript"/>
        <sz val="11"/>
        <color theme="1"/>
        <rFont val="Times New Roman"/>
        <family val="1"/>
      </rPr>
      <t>2</t>
    </r>
    <r>
      <rPr>
        <b/>
        <vertAlign val="superscript"/>
        <sz val="11"/>
        <color theme="1"/>
        <rFont val="Times New Roman"/>
        <family val="1"/>
      </rPr>
      <t>2</t>
    </r>
  </si>
  <si>
    <r>
      <t>Ʃy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charset val="1"/>
      </rPr>
      <t xml:space="preserve"> =</t>
    </r>
  </si>
  <si>
    <r>
      <t>Ʃx</t>
    </r>
    <r>
      <rPr>
        <vertAlign val="subscript"/>
        <sz val="11"/>
        <color theme="1"/>
        <rFont val="Calibri"/>
        <family val="2"/>
      </rPr>
      <t>2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charset val="1"/>
      </rPr>
      <t xml:space="preserve"> =</t>
    </r>
  </si>
  <si>
    <r>
      <t>Ʃx</t>
    </r>
    <r>
      <rPr>
        <vertAlign val="subscript"/>
        <sz val="11"/>
        <color theme="1"/>
        <rFont val="Calibri"/>
        <family val="2"/>
      </rPr>
      <t>1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charset val="1"/>
      </rPr>
      <t xml:space="preserve"> =</t>
    </r>
  </si>
  <si>
    <r>
      <t>Ʃx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y</t>
    </r>
    <r>
      <rPr>
        <sz val="11"/>
        <color theme="1"/>
        <rFont val="Calibri"/>
        <family val="2"/>
        <charset val="1"/>
      </rPr>
      <t xml:space="preserve"> =</t>
    </r>
  </si>
  <si>
    <r>
      <t>Ʃx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y</t>
    </r>
    <r>
      <rPr>
        <sz val="11"/>
        <color theme="1"/>
        <rFont val="Calibri"/>
        <family val="2"/>
        <charset val="1"/>
      </rPr>
      <t xml:space="preserve"> =</t>
    </r>
  </si>
  <si>
    <r>
      <t>Ʃx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x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charset val="1"/>
      </rPr>
      <t xml:space="preserve"> =</t>
    </r>
  </si>
  <si>
    <t>Umur (X1)</t>
  </si>
  <si>
    <t>Tinggi (X2)</t>
  </si>
  <si>
    <t>Berat Badan (Y)</t>
  </si>
  <si>
    <t>Y = 33,57 +1,98X1 -0,11X2</t>
  </si>
  <si>
    <r>
      <t>X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</si>
  <si>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</si>
  <si>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Edukator Milenial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</si>
</sst>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charset val="1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3" fillId="0" borderId="0" xfId="0" applyNumberFormat="1" applyFont="1" applyBorder="1" applyAlignment="1">
      <alignment horizontal="center"/>
    </xf>
    <xf numFmtId="0" fontId="6" fillId="0" borderId="0" xfId="0" applyFont="1"/>
    <xf numFmtId="1" fontId="0" fillId="0" borderId="5" xfId="0" applyNumberFormat="1" applyBorder="1" applyAlignment="1">
      <alignment horizontal="center"/>
    </xf>
    <xf numFmtId="0" fontId="0" fillId="2" borderId="0" xfId="0" applyFill="1"/>
    <xf numFmtId="0" fontId="0" fillId="2" borderId="0" xfId="0" applyFill="1" applyBorder="1" applyAlignment="1"/>
    <xf numFmtId="0" fontId="0" fillId="4" borderId="0" xfId="0" applyFill="1"/>
    <xf numFmtId="0" fontId="0" fillId="4" borderId="2" xfId="0" applyFill="1" applyBorder="1" applyAlignment="1"/>
    <xf numFmtId="0" fontId="0" fillId="5" borderId="0" xfId="0" applyFill="1"/>
    <xf numFmtId="0" fontId="0" fillId="5" borderId="0" xfId="0" applyFill="1" applyBorder="1" applyAlignment="1"/>
    <xf numFmtId="2" fontId="0" fillId="0" borderId="0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9" borderId="0" xfId="0" applyFill="1" applyBorder="1"/>
    <xf numFmtId="0" fontId="0" fillId="9" borderId="0" xfId="0" applyFill="1" applyBorder="1" applyAlignment="1"/>
    <xf numFmtId="0" fontId="0" fillId="10" borderId="0" xfId="0" applyFill="1" applyBorder="1"/>
    <xf numFmtId="0" fontId="0" fillId="10" borderId="0" xfId="0" applyFill="1" applyBorder="1" applyAlignment="1"/>
    <xf numFmtId="0" fontId="0" fillId="8" borderId="0" xfId="0" applyFill="1" applyBorder="1"/>
    <xf numFmtId="0" fontId="0" fillId="8" borderId="2" xfId="0" applyFill="1" applyBorder="1" applyAlignment="1"/>
    <xf numFmtId="0" fontId="0" fillId="7" borderId="0" xfId="0" applyFill="1" applyBorder="1" applyAlignment="1"/>
    <xf numFmtId="0" fontId="0" fillId="7" borderId="2" xfId="0" applyFill="1" applyBorder="1" applyAlignment="1"/>
    <xf numFmtId="0" fontId="1" fillId="8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19</xdr:row>
      <xdr:rowOff>104775</xdr:rowOff>
    </xdr:from>
    <xdr:to>
      <xdr:col>3</xdr:col>
      <xdr:colOff>147254</xdr:colOff>
      <xdr:row>26</xdr:row>
      <xdr:rowOff>103354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lum contrast="20000"/>
        </a:blip>
        <a:srcRect l="29912" t="35381" r="44804" b="39831"/>
        <a:stretch>
          <a:fillRect/>
        </a:stretch>
      </xdr:blipFill>
      <xdr:spPr bwMode="auto">
        <a:xfrm>
          <a:off x="400050" y="4057650"/>
          <a:ext cx="2452304" cy="1351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3</xdr:row>
      <xdr:rowOff>76200</xdr:rowOff>
    </xdr:from>
    <xdr:to>
      <xdr:col>8</xdr:col>
      <xdr:colOff>501629</xdr:colOff>
      <xdr:row>21</xdr:row>
      <xdr:rowOff>38099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7264" t="21653" r="60369" b="20084"/>
        <a:stretch>
          <a:fillRect/>
        </a:stretch>
      </xdr:blipFill>
      <xdr:spPr bwMode="auto">
        <a:xfrm>
          <a:off x="3790950" y="542925"/>
          <a:ext cx="2549504" cy="37337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47625</xdr:colOff>
      <xdr:row>5</xdr:row>
      <xdr:rowOff>123825</xdr:rowOff>
    </xdr:from>
    <xdr:to>
      <xdr:col>11</xdr:col>
      <xdr:colOff>600075</xdr:colOff>
      <xdr:row>16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8541" t="33873" r="61973" b="31330"/>
        <a:stretch>
          <a:fillRect/>
        </a:stretch>
      </xdr:blipFill>
      <xdr:spPr bwMode="auto">
        <a:xfrm>
          <a:off x="5886450" y="1019175"/>
          <a:ext cx="2381250" cy="2390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8</xdr:col>
      <xdr:colOff>28575</xdr:colOff>
      <xdr:row>13</xdr:row>
      <xdr:rowOff>104775</xdr:rowOff>
    </xdr:from>
    <xdr:to>
      <xdr:col>11</xdr:col>
      <xdr:colOff>561975</xdr:colOff>
      <xdr:row>16</xdr:row>
      <xdr:rowOff>171450</xdr:rowOff>
    </xdr:to>
    <xdr:sp macro="" textlink="">
      <xdr:nvSpPr>
        <xdr:cNvPr id="4" name="Rectangle 3"/>
        <xdr:cNvSpPr/>
      </xdr:nvSpPr>
      <xdr:spPr>
        <a:xfrm>
          <a:off x="5867400" y="2762250"/>
          <a:ext cx="2362200" cy="63817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7"/>
  <sheetViews>
    <sheetView topLeftCell="Q3" zoomScale="90" zoomScaleNormal="90" workbookViewId="0">
      <selection activeCell="AE27" sqref="AE27"/>
    </sheetView>
  </sheetViews>
  <sheetFormatPr defaultRowHeight="15"/>
  <cols>
    <col min="2" max="2" width="16.28515625" customWidth="1"/>
    <col min="3" max="4" width="15.140625" customWidth="1"/>
    <col min="5" max="5" width="4.7109375" customWidth="1"/>
    <col min="6" max="6" width="11.140625" customWidth="1"/>
    <col min="16" max="16" width="1.85546875" customWidth="1"/>
    <col min="17" max="17" width="6.85546875" customWidth="1"/>
    <col min="18" max="18" width="12" customWidth="1"/>
    <col min="19" max="19" width="1.85546875" customWidth="1"/>
    <col min="20" max="20" width="4.7109375" customWidth="1"/>
    <col min="21" max="21" width="14.7109375" customWidth="1"/>
    <col min="22" max="22" width="3.5703125" customWidth="1"/>
    <col min="23" max="23" width="12.7109375" customWidth="1"/>
    <col min="28" max="28" width="14.85546875" customWidth="1"/>
  </cols>
  <sheetData>
    <row r="1" spans="1:28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28">
      <c r="A2" s="43" t="s">
        <v>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4" spans="1:28">
      <c r="A4" s="44" t="s">
        <v>27</v>
      </c>
      <c r="B4" s="45" t="s">
        <v>48</v>
      </c>
      <c r="C4" s="45" t="s">
        <v>49</v>
      </c>
      <c r="D4" s="45" t="s">
        <v>50</v>
      </c>
    </row>
    <row r="5" spans="1:28" ht="18.75" thickBot="1">
      <c r="A5" s="44"/>
      <c r="B5" s="45"/>
      <c r="C5" s="45"/>
      <c r="D5" s="45"/>
      <c r="F5" s="9" t="s">
        <v>27</v>
      </c>
      <c r="G5" s="9" t="s">
        <v>28</v>
      </c>
      <c r="H5" s="9" t="s">
        <v>29</v>
      </c>
      <c r="I5" s="9" t="s">
        <v>0</v>
      </c>
      <c r="J5" s="9" t="s">
        <v>40</v>
      </c>
      <c r="K5" s="9" t="s">
        <v>41</v>
      </c>
      <c r="L5" s="9" t="s">
        <v>36</v>
      </c>
      <c r="M5" s="9" t="s">
        <v>38</v>
      </c>
      <c r="N5" s="9" t="s">
        <v>39</v>
      </c>
      <c r="O5" s="9" t="s">
        <v>37</v>
      </c>
      <c r="W5" t="s">
        <v>2</v>
      </c>
    </row>
    <row r="6" spans="1:28" ht="19.5" thickBot="1">
      <c r="A6" s="13">
        <v>1</v>
      </c>
      <c r="B6" s="1">
        <v>9</v>
      </c>
      <c r="C6" s="1">
        <v>125</v>
      </c>
      <c r="D6" s="1">
        <v>37</v>
      </c>
      <c r="F6" s="13">
        <v>1</v>
      </c>
      <c r="G6" s="1">
        <v>9</v>
      </c>
      <c r="H6" s="1">
        <v>125</v>
      </c>
      <c r="I6" s="1">
        <v>37</v>
      </c>
      <c r="J6" s="17">
        <f>G6^2</f>
        <v>81</v>
      </c>
      <c r="K6" s="17">
        <f>H6^2</f>
        <v>15625</v>
      </c>
      <c r="L6" s="17">
        <f>I6^2</f>
        <v>1369</v>
      </c>
      <c r="M6" s="10">
        <f>G6*I6</f>
        <v>333</v>
      </c>
      <c r="N6" s="10">
        <f>H6*I6</f>
        <v>4625</v>
      </c>
      <c r="O6" s="10">
        <f>G6*H6</f>
        <v>1125</v>
      </c>
      <c r="Q6" s="16" t="s">
        <v>44</v>
      </c>
      <c r="R6">
        <f>J20-((G20^2)/14)</f>
        <v>49.714285714285779</v>
      </c>
      <c r="T6" t="s">
        <v>31</v>
      </c>
      <c r="U6" s="18">
        <f>((R7*R9)-(R11*R10))/((R6*R7)-(R11^2))</f>
        <v>1.975770409258536</v>
      </c>
    </row>
    <row r="7" spans="1:28" ht="18.75">
      <c r="A7" s="13">
        <v>2</v>
      </c>
      <c r="B7" s="1">
        <v>12</v>
      </c>
      <c r="C7" s="1">
        <v>137</v>
      </c>
      <c r="D7" s="1">
        <v>41</v>
      </c>
      <c r="F7" s="13">
        <v>2</v>
      </c>
      <c r="G7" s="1">
        <v>12</v>
      </c>
      <c r="H7" s="1">
        <v>137</v>
      </c>
      <c r="I7" s="1">
        <v>41</v>
      </c>
      <c r="J7" s="17">
        <f t="shared" ref="J7:J19" si="0">G7^2</f>
        <v>144</v>
      </c>
      <c r="K7" s="17">
        <f t="shared" ref="K7:K19" si="1">H7^2</f>
        <v>18769</v>
      </c>
      <c r="L7" s="17">
        <f t="shared" ref="L7:L19" si="2">I7^2</f>
        <v>1681</v>
      </c>
      <c r="M7" s="10">
        <f t="shared" ref="M7:M19" si="3">G7*I7</f>
        <v>492</v>
      </c>
      <c r="N7" s="10">
        <f t="shared" ref="N7:N19" si="4">H7*I7</f>
        <v>5617</v>
      </c>
      <c r="O7" s="10">
        <f t="shared" ref="O7:O19" si="5">G7*H7</f>
        <v>1644</v>
      </c>
      <c r="Q7" s="16" t="s">
        <v>43</v>
      </c>
      <c r="R7">
        <f>K20-((H20^2)/14)</f>
        <v>3693.4285714285797</v>
      </c>
      <c r="T7" t="s">
        <v>32</v>
      </c>
      <c r="U7" s="20">
        <f>((R6*R10)-(R11*R9))/((R6*R7)-(R11^2))</f>
        <v>-0.10711567360799028</v>
      </c>
      <c r="W7" s="7" t="s">
        <v>3</v>
      </c>
      <c r="X7" s="7"/>
    </row>
    <row r="8" spans="1:28" ht="17.25">
      <c r="A8" s="13">
        <v>3</v>
      </c>
      <c r="B8" s="1">
        <v>6</v>
      </c>
      <c r="C8" s="1">
        <v>99</v>
      </c>
      <c r="D8" s="1">
        <v>34</v>
      </c>
      <c r="F8" s="13">
        <v>3</v>
      </c>
      <c r="G8" s="1">
        <v>6</v>
      </c>
      <c r="H8" s="1">
        <v>99</v>
      </c>
      <c r="I8" s="1">
        <v>34</v>
      </c>
      <c r="J8" s="17">
        <f t="shared" si="0"/>
        <v>36</v>
      </c>
      <c r="K8" s="17">
        <f t="shared" si="1"/>
        <v>9801</v>
      </c>
      <c r="L8" s="17">
        <f t="shared" si="2"/>
        <v>1156</v>
      </c>
      <c r="M8" s="10">
        <f t="shared" si="3"/>
        <v>204</v>
      </c>
      <c r="N8" s="10">
        <f t="shared" si="4"/>
        <v>3366</v>
      </c>
      <c r="O8" s="10">
        <f t="shared" si="5"/>
        <v>594</v>
      </c>
      <c r="Q8" s="16" t="s">
        <v>42</v>
      </c>
      <c r="R8">
        <f>L20-((I20^2)/14)</f>
        <v>84.928571428572468</v>
      </c>
      <c r="T8" t="s">
        <v>33</v>
      </c>
      <c r="U8" s="22">
        <f>(I20-(U6*G20)-(U7*H20))/14</f>
        <v>33.565243271726516</v>
      </c>
      <c r="W8" s="4" t="s">
        <v>4</v>
      </c>
      <c r="X8" s="4">
        <v>0.90890521521153511</v>
      </c>
      <c r="Z8" s="42" t="s">
        <v>51</v>
      </c>
      <c r="AA8" s="42"/>
      <c r="AB8" s="42"/>
    </row>
    <row r="9" spans="1:28" ht="18">
      <c r="A9" s="13">
        <v>4</v>
      </c>
      <c r="B9" s="1">
        <v>10</v>
      </c>
      <c r="C9" s="1">
        <v>122</v>
      </c>
      <c r="D9" s="1">
        <v>39</v>
      </c>
      <c r="F9" s="13">
        <v>4</v>
      </c>
      <c r="G9" s="1">
        <v>10</v>
      </c>
      <c r="H9" s="1">
        <v>122</v>
      </c>
      <c r="I9" s="1">
        <v>39</v>
      </c>
      <c r="J9" s="17">
        <f t="shared" si="0"/>
        <v>100</v>
      </c>
      <c r="K9" s="17">
        <f t="shared" si="1"/>
        <v>14884</v>
      </c>
      <c r="L9" s="17">
        <f t="shared" si="2"/>
        <v>1521</v>
      </c>
      <c r="M9" s="10">
        <f t="shared" si="3"/>
        <v>390</v>
      </c>
      <c r="N9" s="10">
        <f t="shared" si="4"/>
        <v>4758</v>
      </c>
      <c r="O9" s="10">
        <f t="shared" si="5"/>
        <v>1220</v>
      </c>
      <c r="Q9" s="16" t="s">
        <v>45</v>
      </c>
      <c r="R9">
        <f>M20-((G20*I20)/14)</f>
        <v>56.142857142856883</v>
      </c>
      <c r="W9" s="4" t="s">
        <v>5</v>
      </c>
      <c r="X9" s="4">
        <v>0.82610869023872702</v>
      </c>
    </row>
    <row r="10" spans="1:28" ht="18">
      <c r="A10" s="13">
        <v>5</v>
      </c>
      <c r="B10" s="1">
        <v>9</v>
      </c>
      <c r="C10" s="1">
        <v>129</v>
      </c>
      <c r="D10" s="1">
        <v>39</v>
      </c>
      <c r="F10" s="13">
        <v>5</v>
      </c>
      <c r="G10" s="1">
        <v>9</v>
      </c>
      <c r="H10" s="1">
        <v>129</v>
      </c>
      <c r="I10" s="1">
        <v>39</v>
      </c>
      <c r="J10" s="17">
        <f t="shared" si="0"/>
        <v>81</v>
      </c>
      <c r="K10" s="17">
        <f t="shared" si="1"/>
        <v>16641</v>
      </c>
      <c r="L10" s="17">
        <f t="shared" si="2"/>
        <v>1521</v>
      </c>
      <c r="M10" s="10">
        <f t="shared" si="3"/>
        <v>351</v>
      </c>
      <c r="N10" s="10">
        <f t="shared" si="4"/>
        <v>5031</v>
      </c>
      <c r="O10" s="10">
        <f t="shared" si="5"/>
        <v>1161</v>
      </c>
      <c r="Q10" s="16" t="s">
        <v>46</v>
      </c>
      <c r="R10">
        <f>N20-((H20*I20)/14)</f>
        <v>380.57142857142753</v>
      </c>
      <c r="W10" s="4" t="s">
        <v>6</v>
      </c>
      <c r="X10" s="4">
        <v>0.79449208846395014</v>
      </c>
    </row>
    <row r="11" spans="1:28" ht="18">
      <c r="A11" s="13">
        <v>6</v>
      </c>
      <c r="B11" s="1">
        <v>10</v>
      </c>
      <c r="C11" s="1">
        <v>128</v>
      </c>
      <c r="D11" s="1">
        <v>40</v>
      </c>
      <c r="F11" s="13">
        <v>6</v>
      </c>
      <c r="G11" s="1">
        <v>10</v>
      </c>
      <c r="H11" s="1">
        <v>128</v>
      </c>
      <c r="I11" s="1">
        <v>40</v>
      </c>
      <c r="J11" s="17">
        <f t="shared" si="0"/>
        <v>100</v>
      </c>
      <c r="K11" s="17">
        <f t="shared" si="1"/>
        <v>16384</v>
      </c>
      <c r="L11" s="17">
        <f t="shared" si="2"/>
        <v>1600</v>
      </c>
      <c r="M11" s="10">
        <f t="shared" si="3"/>
        <v>400</v>
      </c>
      <c r="N11" s="10">
        <f t="shared" si="4"/>
        <v>5120</v>
      </c>
      <c r="O11" s="10">
        <f t="shared" si="5"/>
        <v>1280</v>
      </c>
      <c r="Q11" s="16" t="s">
        <v>47</v>
      </c>
      <c r="R11">
        <f>O20-((G20*H20)/14)</f>
        <v>392.85714285714312</v>
      </c>
      <c r="W11" s="4" t="s">
        <v>7</v>
      </c>
      <c r="X11" s="4">
        <v>1.1586959959708669</v>
      </c>
    </row>
    <row r="12" spans="1:28" ht="15.75" thickBot="1">
      <c r="A12" s="13">
        <v>7</v>
      </c>
      <c r="B12" s="1">
        <v>7</v>
      </c>
      <c r="C12" s="1">
        <v>96</v>
      </c>
      <c r="D12" s="1">
        <v>37</v>
      </c>
      <c r="F12" s="13">
        <v>7</v>
      </c>
      <c r="G12" s="1">
        <v>7</v>
      </c>
      <c r="H12" s="1">
        <v>96</v>
      </c>
      <c r="I12" s="1">
        <v>37</v>
      </c>
      <c r="J12" s="17">
        <f t="shared" si="0"/>
        <v>49</v>
      </c>
      <c r="K12" s="17">
        <f t="shared" si="1"/>
        <v>9216</v>
      </c>
      <c r="L12" s="17">
        <f t="shared" si="2"/>
        <v>1369</v>
      </c>
      <c r="M12" s="10">
        <f t="shared" si="3"/>
        <v>259</v>
      </c>
      <c r="N12" s="10">
        <f t="shared" si="4"/>
        <v>3552</v>
      </c>
      <c r="O12" s="10">
        <f t="shared" si="5"/>
        <v>672</v>
      </c>
      <c r="W12" s="5" t="s">
        <v>8</v>
      </c>
      <c r="X12" s="5">
        <v>14</v>
      </c>
    </row>
    <row r="13" spans="1:28">
      <c r="A13" s="13">
        <v>8</v>
      </c>
      <c r="B13" s="1">
        <v>8</v>
      </c>
      <c r="C13" s="1">
        <v>104</v>
      </c>
      <c r="D13" s="1">
        <v>39</v>
      </c>
      <c r="F13" s="13">
        <v>8</v>
      </c>
      <c r="G13" s="1">
        <v>8</v>
      </c>
      <c r="H13" s="1">
        <v>104</v>
      </c>
      <c r="I13" s="1">
        <v>39</v>
      </c>
      <c r="J13" s="17">
        <f t="shared" si="0"/>
        <v>64</v>
      </c>
      <c r="K13" s="17">
        <f t="shared" si="1"/>
        <v>10816</v>
      </c>
      <c r="L13" s="17">
        <f t="shared" si="2"/>
        <v>1521</v>
      </c>
      <c r="M13" s="10">
        <f t="shared" si="3"/>
        <v>312</v>
      </c>
      <c r="N13" s="10">
        <f t="shared" si="4"/>
        <v>4056</v>
      </c>
      <c r="O13" s="10">
        <f t="shared" si="5"/>
        <v>832</v>
      </c>
    </row>
    <row r="14" spans="1:28" ht="15.75" thickBot="1">
      <c r="A14" s="13">
        <v>9</v>
      </c>
      <c r="B14" s="1">
        <v>11</v>
      </c>
      <c r="C14" s="1">
        <v>132</v>
      </c>
      <c r="D14" s="1">
        <v>42</v>
      </c>
      <c r="F14" s="13">
        <v>9</v>
      </c>
      <c r="G14" s="1">
        <v>11</v>
      </c>
      <c r="H14" s="1">
        <v>132</v>
      </c>
      <c r="I14" s="1">
        <v>42</v>
      </c>
      <c r="J14" s="17">
        <f t="shared" si="0"/>
        <v>121</v>
      </c>
      <c r="K14" s="17">
        <f t="shared" si="1"/>
        <v>17424</v>
      </c>
      <c r="L14" s="17">
        <f t="shared" si="2"/>
        <v>1764</v>
      </c>
      <c r="M14" s="10">
        <f t="shared" si="3"/>
        <v>462</v>
      </c>
      <c r="N14" s="10">
        <f t="shared" si="4"/>
        <v>5544</v>
      </c>
      <c r="O14" s="10">
        <f t="shared" si="5"/>
        <v>1452</v>
      </c>
      <c r="W14" t="s">
        <v>9</v>
      </c>
    </row>
    <row r="15" spans="1:28">
      <c r="A15" s="13">
        <v>10</v>
      </c>
      <c r="B15" s="1">
        <v>6</v>
      </c>
      <c r="C15" s="1">
        <v>95</v>
      </c>
      <c r="D15" s="1">
        <v>35</v>
      </c>
      <c r="F15" s="13">
        <v>10</v>
      </c>
      <c r="G15" s="1">
        <v>6</v>
      </c>
      <c r="H15" s="1">
        <v>95</v>
      </c>
      <c r="I15" s="1">
        <v>35</v>
      </c>
      <c r="J15" s="17">
        <f t="shared" si="0"/>
        <v>36</v>
      </c>
      <c r="K15" s="17">
        <f t="shared" si="1"/>
        <v>9025</v>
      </c>
      <c r="L15" s="17">
        <f t="shared" si="2"/>
        <v>1225</v>
      </c>
      <c r="M15" s="10">
        <f t="shared" si="3"/>
        <v>210</v>
      </c>
      <c r="N15" s="10">
        <f t="shared" si="4"/>
        <v>3325</v>
      </c>
      <c r="O15" s="10">
        <f t="shared" si="5"/>
        <v>570</v>
      </c>
      <c r="W15" s="6"/>
      <c r="X15" s="6" t="s">
        <v>14</v>
      </c>
      <c r="Y15" s="6" t="s">
        <v>15</v>
      </c>
      <c r="Z15" s="6" t="s">
        <v>16</v>
      </c>
      <c r="AA15" s="6" t="s">
        <v>17</v>
      </c>
      <c r="AB15" s="6" t="s">
        <v>18</v>
      </c>
    </row>
    <row r="16" spans="1:28">
      <c r="A16" s="13">
        <v>11</v>
      </c>
      <c r="B16" s="1">
        <v>10</v>
      </c>
      <c r="C16" s="1">
        <v>114</v>
      </c>
      <c r="D16" s="1">
        <v>41</v>
      </c>
      <c r="F16" s="13">
        <v>11</v>
      </c>
      <c r="G16" s="1">
        <v>10</v>
      </c>
      <c r="H16" s="1">
        <v>114</v>
      </c>
      <c r="I16" s="1">
        <v>41</v>
      </c>
      <c r="J16" s="17">
        <f t="shared" si="0"/>
        <v>100</v>
      </c>
      <c r="K16" s="17">
        <f t="shared" si="1"/>
        <v>12996</v>
      </c>
      <c r="L16" s="17">
        <f t="shared" si="2"/>
        <v>1681</v>
      </c>
      <c r="M16" s="10">
        <f t="shared" si="3"/>
        <v>410</v>
      </c>
      <c r="N16" s="10">
        <f t="shared" si="4"/>
        <v>4674</v>
      </c>
      <c r="O16" s="10">
        <f t="shared" si="5"/>
        <v>1140</v>
      </c>
      <c r="W16" s="4" t="s">
        <v>10</v>
      </c>
      <c r="X16" s="4">
        <v>2</v>
      </c>
      <c r="Y16" s="4">
        <v>70.160230906703305</v>
      </c>
      <c r="Z16" s="4">
        <v>35.080115453351652</v>
      </c>
      <c r="AA16" s="4">
        <v>26.1289526345548</v>
      </c>
      <c r="AB16" s="4">
        <v>6.6302260046408902E-5</v>
      </c>
    </row>
    <row r="17" spans="1:31">
      <c r="A17" s="13">
        <v>12</v>
      </c>
      <c r="B17" s="1">
        <v>8</v>
      </c>
      <c r="C17" s="1">
        <v>101</v>
      </c>
      <c r="D17" s="1">
        <v>40</v>
      </c>
      <c r="F17" s="13">
        <v>12</v>
      </c>
      <c r="G17" s="1">
        <v>8</v>
      </c>
      <c r="H17" s="1">
        <v>101</v>
      </c>
      <c r="I17" s="1">
        <v>40</v>
      </c>
      <c r="J17" s="17">
        <f t="shared" si="0"/>
        <v>64</v>
      </c>
      <c r="K17" s="17">
        <f t="shared" si="1"/>
        <v>10201</v>
      </c>
      <c r="L17" s="17">
        <f t="shared" si="2"/>
        <v>1600</v>
      </c>
      <c r="M17" s="10">
        <f t="shared" si="3"/>
        <v>320</v>
      </c>
      <c r="N17" s="10">
        <f t="shared" si="4"/>
        <v>4040</v>
      </c>
      <c r="O17" s="10">
        <f t="shared" si="5"/>
        <v>808</v>
      </c>
      <c r="W17" s="4" t="s">
        <v>11</v>
      </c>
      <c r="X17" s="4">
        <v>11</v>
      </c>
      <c r="Y17" s="4">
        <v>14.76834052186811</v>
      </c>
      <c r="Z17" s="4">
        <v>1.3425764110789191</v>
      </c>
      <c r="AA17" s="4"/>
      <c r="AB17" s="4"/>
    </row>
    <row r="18" spans="1:31" ht="15.75" thickBot="1">
      <c r="A18" s="13">
        <v>13</v>
      </c>
      <c r="B18" s="1">
        <v>12</v>
      </c>
      <c r="C18" s="1">
        <v>146</v>
      </c>
      <c r="D18" s="1">
        <v>43</v>
      </c>
      <c r="F18" s="13">
        <v>13</v>
      </c>
      <c r="G18" s="1">
        <v>12</v>
      </c>
      <c r="H18" s="1">
        <v>146</v>
      </c>
      <c r="I18" s="1">
        <v>43</v>
      </c>
      <c r="J18" s="17">
        <f t="shared" si="0"/>
        <v>144</v>
      </c>
      <c r="K18" s="17">
        <f t="shared" si="1"/>
        <v>21316</v>
      </c>
      <c r="L18" s="17">
        <f t="shared" si="2"/>
        <v>1849</v>
      </c>
      <c r="M18" s="10">
        <f t="shared" si="3"/>
        <v>516</v>
      </c>
      <c r="N18" s="10">
        <f t="shared" si="4"/>
        <v>6278</v>
      </c>
      <c r="O18" s="10">
        <f t="shared" si="5"/>
        <v>1752</v>
      </c>
      <c r="W18" s="5" t="s">
        <v>12</v>
      </c>
      <c r="X18" s="5">
        <v>13</v>
      </c>
      <c r="Y18" s="5">
        <v>84.928571428571416</v>
      </c>
      <c r="Z18" s="5"/>
      <c r="AA18" s="5"/>
      <c r="AB18" s="5"/>
    </row>
    <row r="19" spans="1:31" ht="15.75" thickBot="1">
      <c r="A19" s="13">
        <v>14</v>
      </c>
      <c r="B19" s="1">
        <v>10</v>
      </c>
      <c r="C19" s="1">
        <v>132</v>
      </c>
      <c r="D19" s="1">
        <v>38</v>
      </c>
      <c r="F19" s="13">
        <v>14</v>
      </c>
      <c r="G19" s="1">
        <v>10</v>
      </c>
      <c r="H19" s="1">
        <v>132</v>
      </c>
      <c r="I19" s="1">
        <v>38</v>
      </c>
      <c r="J19" s="17">
        <f t="shared" si="0"/>
        <v>100</v>
      </c>
      <c r="K19" s="17">
        <f t="shared" si="1"/>
        <v>17424</v>
      </c>
      <c r="L19" s="17">
        <f t="shared" si="2"/>
        <v>1444</v>
      </c>
      <c r="M19" s="10">
        <f t="shared" si="3"/>
        <v>380</v>
      </c>
      <c r="N19" s="10">
        <f t="shared" si="4"/>
        <v>5016</v>
      </c>
      <c r="O19" s="10">
        <f t="shared" si="5"/>
        <v>1320</v>
      </c>
    </row>
    <row r="20" spans="1:31" ht="15.75" thickBot="1">
      <c r="F20" s="26" t="s">
        <v>1</v>
      </c>
      <c r="G20" s="26">
        <f>SUM(G6:G19)</f>
        <v>128</v>
      </c>
      <c r="H20" s="26">
        <f t="shared" ref="H20:O20" si="6">SUM(H6:H19)</f>
        <v>1660</v>
      </c>
      <c r="I20" s="26">
        <f t="shared" si="6"/>
        <v>545</v>
      </c>
      <c r="J20" s="26">
        <f t="shared" si="6"/>
        <v>1220</v>
      </c>
      <c r="K20" s="26">
        <f t="shared" si="6"/>
        <v>200522</v>
      </c>
      <c r="L20" s="26">
        <f t="shared" si="6"/>
        <v>21301</v>
      </c>
      <c r="M20" s="26">
        <f t="shared" si="6"/>
        <v>5039</v>
      </c>
      <c r="N20" s="26">
        <f t="shared" si="6"/>
        <v>65002</v>
      </c>
      <c r="O20" s="26">
        <f t="shared" si="6"/>
        <v>15570</v>
      </c>
      <c r="W20" s="6"/>
      <c r="X20" s="6" t="s">
        <v>19</v>
      </c>
      <c r="Y20" s="6" t="s">
        <v>7</v>
      </c>
      <c r="Z20" s="6" t="s">
        <v>20</v>
      </c>
      <c r="AA20" s="6" t="s">
        <v>21</v>
      </c>
      <c r="AB20" s="6" t="s">
        <v>22</v>
      </c>
      <c r="AC20" s="6" t="s">
        <v>23</v>
      </c>
      <c r="AD20" s="6" t="s">
        <v>24</v>
      </c>
      <c r="AE20" s="6" t="s">
        <v>25</v>
      </c>
    </row>
    <row r="21" spans="1:31">
      <c r="W21" s="4" t="s">
        <v>13</v>
      </c>
      <c r="X21" s="23">
        <v>33.565243271726615</v>
      </c>
      <c r="Y21" s="4">
        <v>2.6916021170888751</v>
      </c>
      <c r="Z21" s="4">
        <v>12.470358474836313</v>
      </c>
      <c r="AA21" s="4">
        <v>7.827653135604703E-8</v>
      </c>
      <c r="AB21" s="4">
        <v>27.641066958829711</v>
      </c>
      <c r="AC21" s="4">
        <v>39.489419584623519</v>
      </c>
      <c r="AD21" s="4">
        <v>27.641066958829711</v>
      </c>
      <c r="AE21" s="4">
        <v>39.489419584623519</v>
      </c>
    </row>
    <row r="22" spans="1:31">
      <c r="W22" s="4" t="s">
        <v>34</v>
      </c>
      <c r="X22" s="19">
        <v>1.9757704092585737</v>
      </c>
      <c r="Y22" s="4">
        <v>0.41153147816042335</v>
      </c>
      <c r="Z22" s="4">
        <v>4.8010189113367856</v>
      </c>
      <c r="AA22" s="4">
        <v>5.5244215063743926E-4</v>
      </c>
      <c r="AB22" s="4">
        <v>1.06999573348062</v>
      </c>
      <c r="AC22" s="4">
        <v>2.8815450850365272</v>
      </c>
      <c r="AD22" s="4">
        <v>1.06999573348062</v>
      </c>
      <c r="AE22" s="4">
        <v>2.8815450850365272</v>
      </c>
    </row>
    <row r="23" spans="1:31" ht="15.75" thickBot="1">
      <c r="W23" s="5" t="s">
        <v>35</v>
      </c>
      <c r="X23" s="21">
        <v>-0.10711567360799401</v>
      </c>
      <c r="Y23" s="5">
        <v>4.7745100283306328E-2</v>
      </c>
      <c r="Z23" s="5">
        <v>-2.243490389011626</v>
      </c>
      <c r="AA23" s="5">
        <v>4.6416517354682989E-2</v>
      </c>
      <c r="AB23" s="5">
        <v>-0.21220193073323726</v>
      </c>
      <c r="AC23" s="5">
        <v>-2.0294164827507621E-3</v>
      </c>
      <c r="AD23" s="5">
        <v>-0.21220193073323726</v>
      </c>
      <c r="AE23" s="5">
        <v>-2.0294164827507621E-3</v>
      </c>
    </row>
    <row r="27" spans="1:31" ht="15.75">
      <c r="AE27" s="49" t="s">
        <v>54</v>
      </c>
    </row>
  </sheetData>
  <mergeCells count="7">
    <mergeCell ref="Z8:AB8"/>
    <mergeCell ref="A1:O1"/>
    <mergeCell ref="A2:O2"/>
    <mergeCell ref="A4:A5"/>
    <mergeCell ref="B4:B5"/>
    <mergeCell ref="C4:C5"/>
    <mergeCell ref="D4:D5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5"/>
  <sheetViews>
    <sheetView tabSelected="1" topLeftCell="F4" workbookViewId="0">
      <selection activeCell="S25" sqref="S25"/>
    </sheetView>
  </sheetViews>
  <sheetFormatPr defaultRowHeight="15"/>
  <cols>
    <col min="2" max="2" width="11.7109375" customWidth="1"/>
    <col min="3" max="3" width="13.5703125" customWidth="1"/>
    <col min="4" max="4" width="14.140625" customWidth="1"/>
    <col min="6" max="6" width="11.5703125" customWidth="1"/>
    <col min="18" max="18" width="11" bestFit="1" customWidth="1"/>
    <col min="23" max="23" width="2.140625" customWidth="1"/>
    <col min="24" max="24" width="6.85546875" customWidth="1"/>
    <col min="26" max="26" width="1.7109375" customWidth="1"/>
    <col min="27" max="27" width="4.85546875" customWidth="1"/>
    <col min="29" max="29" width="1.85546875" customWidth="1"/>
    <col min="30" max="30" width="12.5703125" customWidth="1"/>
  </cols>
  <sheetData>
    <row r="1" spans="1:3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35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35" ht="6.75" customHeight="1"/>
    <row r="4" spans="1:35">
      <c r="A4" s="47" t="s">
        <v>27</v>
      </c>
      <c r="B4" s="48" t="s">
        <v>52</v>
      </c>
      <c r="C4" s="48" t="s">
        <v>53</v>
      </c>
      <c r="D4" s="48" t="s">
        <v>0</v>
      </c>
    </row>
    <row r="5" spans="1:35" ht="18.75" thickBot="1">
      <c r="A5" s="47"/>
      <c r="B5" s="48"/>
      <c r="C5" s="48"/>
      <c r="D5" s="48"/>
      <c r="F5" s="15"/>
      <c r="G5" s="15"/>
      <c r="H5" s="15"/>
      <c r="I5" s="15"/>
      <c r="J5" s="15"/>
      <c r="K5" s="15"/>
      <c r="L5" s="15"/>
      <c r="M5" s="27" t="s">
        <v>27</v>
      </c>
      <c r="N5" s="27" t="s">
        <v>28</v>
      </c>
      <c r="O5" s="27" t="s">
        <v>29</v>
      </c>
      <c r="P5" s="27" t="s">
        <v>0</v>
      </c>
      <c r="Q5" s="27" t="s">
        <v>40</v>
      </c>
      <c r="R5" s="27" t="s">
        <v>41</v>
      </c>
      <c r="S5" s="27" t="s">
        <v>36</v>
      </c>
      <c r="T5" s="27" t="s">
        <v>38</v>
      </c>
      <c r="U5" s="27" t="s">
        <v>39</v>
      </c>
      <c r="V5" s="27" t="s">
        <v>37</v>
      </c>
      <c r="W5" s="2"/>
      <c r="X5" s="2"/>
      <c r="Y5" s="2"/>
      <c r="Z5" s="2"/>
      <c r="AA5" s="2"/>
      <c r="AB5" s="2"/>
      <c r="AC5" s="2"/>
      <c r="AD5" t="s">
        <v>2</v>
      </c>
    </row>
    <row r="6" spans="1:35" ht="19.5" thickBot="1">
      <c r="A6" s="25">
        <v>1</v>
      </c>
      <c r="B6" s="1">
        <v>9</v>
      </c>
      <c r="C6" s="1">
        <v>125</v>
      </c>
      <c r="D6" s="1">
        <v>37</v>
      </c>
      <c r="F6" s="11"/>
      <c r="G6" s="12"/>
      <c r="H6" s="12"/>
      <c r="I6" s="12"/>
      <c r="J6" s="24"/>
      <c r="K6" s="24"/>
      <c r="L6" s="24"/>
      <c r="M6" s="28">
        <v>1</v>
      </c>
      <c r="N6" s="10">
        <v>9</v>
      </c>
      <c r="O6" s="10">
        <v>125</v>
      </c>
      <c r="P6" s="10">
        <v>37</v>
      </c>
      <c r="Q6" s="10">
        <f>N6^2</f>
        <v>81</v>
      </c>
      <c r="R6" s="10">
        <f>O6^2</f>
        <v>15625</v>
      </c>
      <c r="S6" s="10">
        <f>P6^2</f>
        <v>1369</v>
      </c>
      <c r="T6" s="10">
        <f>N6*P6</f>
        <v>333</v>
      </c>
      <c r="U6" s="10">
        <f>O6*P6</f>
        <v>4625</v>
      </c>
      <c r="V6" s="10">
        <f>N6*O6</f>
        <v>1125</v>
      </c>
      <c r="W6" s="2"/>
      <c r="X6" s="16" t="s">
        <v>44</v>
      </c>
      <c r="Y6" s="2">
        <f>Q20-((N20^2)/14)</f>
        <v>49.714285714285779</v>
      </c>
      <c r="Z6" s="2"/>
      <c r="AA6" s="2" t="s">
        <v>31</v>
      </c>
      <c r="AB6" s="34">
        <f>((Y7*Y9)-(Y11*Y10))/((Y6*Y7)-(Y11^2))</f>
        <v>1.975770409258536</v>
      </c>
      <c r="AC6" s="2"/>
    </row>
    <row r="7" spans="1:35" ht="18.75">
      <c r="A7" s="25">
        <v>2</v>
      </c>
      <c r="B7" s="1">
        <v>12</v>
      </c>
      <c r="C7" s="1">
        <v>137</v>
      </c>
      <c r="D7" s="1">
        <v>41</v>
      </c>
      <c r="F7" s="11"/>
      <c r="G7" s="12"/>
      <c r="H7" s="12"/>
      <c r="I7" s="12"/>
      <c r="J7" s="24"/>
      <c r="K7" s="24"/>
      <c r="L7" s="24"/>
      <c r="M7" s="25">
        <v>2</v>
      </c>
      <c r="N7" s="1">
        <v>12</v>
      </c>
      <c r="O7" s="1">
        <v>137</v>
      </c>
      <c r="P7" s="1">
        <v>41</v>
      </c>
      <c r="Q7" s="10">
        <f t="shared" ref="Q7:Q19" si="0">N7^2</f>
        <v>144</v>
      </c>
      <c r="R7" s="10">
        <f t="shared" ref="R7:R19" si="1">O7^2</f>
        <v>18769</v>
      </c>
      <c r="S7" s="10">
        <f t="shared" ref="S7:S19" si="2">P7^2</f>
        <v>1681</v>
      </c>
      <c r="T7" s="10">
        <f t="shared" ref="T7:T19" si="3">N7*P7</f>
        <v>492</v>
      </c>
      <c r="U7" s="10">
        <f t="shared" ref="U7:U19" si="4">O7*P7</f>
        <v>5617</v>
      </c>
      <c r="V7" s="10">
        <f t="shared" ref="V7:V19" si="5">N7*O7</f>
        <v>1644</v>
      </c>
      <c r="W7" s="14"/>
      <c r="X7" s="16" t="s">
        <v>43</v>
      </c>
      <c r="Y7" s="2">
        <f>R20-((O20^2)/14)</f>
        <v>3693.4285714285797</v>
      </c>
      <c r="Z7" s="2"/>
      <c r="AA7" s="2" t="s">
        <v>32</v>
      </c>
      <c r="AB7" s="36">
        <f>((Y6*Y10)-(Y11*Y9))/((Y6*Y7)-(Y11^2))</f>
        <v>-0.10711567360799028</v>
      </c>
      <c r="AC7" s="2"/>
      <c r="AD7" s="7" t="s">
        <v>3</v>
      </c>
      <c r="AE7" s="7"/>
    </row>
    <row r="8" spans="1:35" ht="17.25">
      <c r="A8" s="25">
        <v>3</v>
      </c>
      <c r="B8" s="1">
        <v>6</v>
      </c>
      <c r="C8" s="1">
        <v>99</v>
      </c>
      <c r="D8" s="1">
        <v>34</v>
      </c>
      <c r="F8" s="11"/>
      <c r="G8" s="12"/>
      <c r="H8" s="12"/>
      <c r="I8" s="12"/>
      <c r="J8" s="24"/>
      <c r="K8" s="24"/>
      <c r="L8" s="24"/>
      <c r="M8" s="25">
        <v>3</v>
      </c>
      <c r="N8" s="1">
        <v>6</v>
      </c>
      <c r="O8" s="1">
        <v>99</v>
      </c>
      <c r="P8" s="1">
        <v>34</v>
      </c>
      <c r="Q8" s="10">
        <f t="shared" si="0"/>
        <v>36</v>
      </c>
      <c r="R8" s="10">
        <f t="shared" si="1"/>
        <v>9801</v>
      </c>
      <c r="S8" s="10">
        <f t="shared" si="2"/>
        <v>1156</v>
      </c>
      <c r="T8" s="10">
        <f t="shared" si="3"/>
        <v>204</v>
      </c>
      <c r="U8" s="10">
        <f t="shared" si="4"/>
        <v>3366</v>
      </c>
      <c r="V8" s="10">
        <f t="shared" si="5"/>
        <v>594</v>
      </c>
      <c r="W8" s="4"/>
      <c r="X8" s="16" t="s">
        <v>42</v>
      </c>
      <c r="Y8" s="2">
        <f>S20-((P20^2)/14)</f>
        <v>84.928571428572468</v>
      </c>
      <c r="Z8" s="2"/>
      <c r="AA8" s="2" t="s">
        <v>33</v>
      </c>
      <c r="AB8" s="32">
        <f>(P20-(AB6*N20)-(AB7*O20))/14</f>
        <v>33.565243271726516</v>
      </c>
      <c r="AC8" s="2"/>
      <c r="AD8" s="4" t="s">
        <v>4</v>
      </c>
      <c r="AE8" s="4">
        <v>0.90890521521153511</v>
      </c>
    </row>
    <row r="9" spans="1:35" ht="18">
      <c r="A9" s="25">
        <v>4</v>
      </c>
      <c r="B9" s="1">
        <v>10</v>
      </c>
      <c r="C9" s="1">
        <v>122</v>
      </c>
      <c r="D9" s="1">
        <v>39</v>
      </c>
      <c r="F9" s="11"/>
      <c r="G9" s="12"/>
      <c r="H9" s="12"/>
      <c r="I9" s="12"/>
      <c r="J9" s="24"/>
      <c r="K9" s="24"/>
      <c r="L9" s="24"/>
      <c r="M9" s="25">
        <v>4</v>
      </c>
      <c r="N9" s="1">
        <v>10</v>
      </c>
      <c r="O9" s="1">
        <v>122</v>
      </c>
      <c r="P9" s="1">
        <v>39</v>
      </c>
      <c r="Q9" s="10">
        <f t="shared" si="0"/>
        <v>100</v>
      </c>
      <c r="R9" s="10">
        <f t="shared" si="1"/>
        <v>14884</v>
      </c>
      <c r="S9" s="10">
        <f t="shared" si="2"/>
        <v>1521</v>
      </c>
      <c r="T9" s="10">
        <f t="shared" si="3"/>
        <v>390</v>
      </c>
      <c r="U9" s="10">
        <f t="shared" si="4"/>
        <v>4758</v>
      </c>
      <c r="V9" s="10">
        <f t="shared" si="5"/>
        <v>1220</v>
      </c>
      <c r="W9" s="4"/>
      <c r="X9" s="16" t="s">
        <v>45</v>
      </c>
      <c r="Y9" s="2">
        <f>T20-((N20*P20)/14)</f>
        <v>56.142857142856883</v>
      </c>
      <c r="Z9" s="2"/>
      <c r="AA9" s="2"/>
      <c r="AB9" s="2"/>
      <c r="AC9" s="2"/>
      <c r="AD9" s="4" t="s">
        <v>5</v>
      </c>
      <c r="AE9" s="4">
        <v>0.82610869023872702</v>
      </c>
    </row>
    <row r="10" spans="1:35" ht="18">
      <c r="A10" s="25">
        <v>5</v>
      </c>
      <c r="B10" s="1">
        <v>9</v>
      </c>
      <c r="C10" s="1">
        <v>129</v>
      </c>
      <c r="D10" s="1">
        <v>39</v>
      </c>
      <c r="F10" s="11"/>
      <c r="G10" s="12"/>
      <c r="H10" s="12"/>
      <c r="I10" s="12"/>
      <c r="J10" s="24"/>
      <c r="K10" s="24"/>
      <c r="L10" s="24"/>
      <c r="M10" s="25">
        <v>5</v>
      </c>
      <c r="N10" s="1">
        <v>9</v>
      </c>
      <c r="O10" s="1">
        <v>129</v>
      </c>
      <c r="P10" s="1">
        <v>39</v>
      </c>
      <c r="Q10" s="10">
        <f t="shared" si="0"/>
        <v>81</v>
      </c>
      <c r="R10" s="10">
        <f t="shared" si="1"/>
        <v>16641</v>
      </c>
      <c r="S10" s="10">
        <f t="shared" si="2"/>
        <v>1521</v>
      </c>
      <c r="T10" s="10">
        <f t="shared" si="3"/>
        <v>351</v>
      </c>
      <c r="U10" s="10">
        <f t="shared" si="4"/>
        <v>5031</v>
      </c>
      <c r="V10" s="10">
        <f t="shared" si="5"/>
        <v>1161</v>
      </c>
      <c r="W10" s="4"/>
      <c r="X10" s="16" t="s">
        <v>46</v>
      </c>
      <c r="Y10" s="2">
        <f>U20-((O20*P20)/14)</f>
        <v>380.57142857142753</v>
      </c>
      <c r="Z10" s="2"/>
      <c r="AA10" s="2"/>
      <c r="AB10" s="2"/>
      <c r="AC10" s="2"/>
      <c r="AD10" s="4" t="s">
        <v>6</v>
      </c>
      <c r="AE10" s="4">
        <v>0.79449208846395014</v>
      </c>
    </row>
    <row r="11" spans="1:35" ht="18">
      <c r="A11" s="25">
        <v>6</v>
      </c>
      <c r="B11" s="1">
        <v>10</v>
      </c>
      <c r="C11" s="1">
        <v>128</v>
      </c>
      <c r="D11" s="1">
        <v>40</v>
      </c>
      <c r="F11" s="11"/>
      <c r="G11" s="12"/>
      <c r="H11" s="12"/>
      <c r="I11" s="12"/>
      <c r="J11" s="24"/>
      <c r="K11" s="24"/>
      <c r="L11" s="24"/>
      <c r="M11" s="25">
        <v>6</v>
      </c>
      <c r="N11" s="1">
        <v>10</v>
      </c>
      <c r="O11" s="1">
        <v>128</v>
      </c>
      <c r="P11" s="1">
        <v>40</v>
      </c>
      <c r="Q11" s="10">
        <f t="shared" si="0"/>
        <v>100</v>
      </c>
      <c r="R11" s="10">
        <f t="shared" si="1"/>
        <v>16384</v>
      </c>
      <c r="S11" s="10">
        <f t="shared" si="2"/>
        <v>1600</v>
      </c>
      <c r="T11" s="10">
        <f t="shared" si="3"/>
        <v>400</v>
      </c>
      <c r="U11" s="10">
        <f t="shared" si="4"/>
        <v>5120</v>
      </c>
      <c r="V11" s="10">
        <f t="shared" si="5"/>
        <v>1280</v>
      </c>
      <c r="W11" s="4"/>
      <c r="X11" s="16" t="s">
        <v>47</v>
      </c>
      <c r="Y11" s="2">
        <f>V20-((N20*O20)/14)</f>
        <v>392.85714285714312</v>
      </c>
      <c r="Z11" s="2"/>
      <c r="AA11" s="2"/>
      <c r="AB11" s="2"/>
      <c r="AC11" s="2"/>
      <c r="AD11" s="4" t="s">
        <v>7</v>
      </c>
      <c r="AE11" s="4">
        <v>1.1586959959708669</v>
      </c>
    </row>
    <row r="12" spans="1:35" ht="15.75" thickBot="1">
      <c r="A12" s="25">
        <v>7</v>
      </c>
      <c r="B12" s="1">
        <v>7</v>
      </c>
      <c r="C12" s="1">
        <v>96</v>
      </c>
      <c r="D12" s="1">
        <v>37</v>
      </c>
      <c r="F12" s="11"/>
      <c r="G12" s="12"/>
      <c r="H12" s="12"/>
      <c r="I12" s="12"/>
      <c r="J12" s="24"/>
      <c r="K12" s="24"/>
      <c r="L12" s="24"/>
      <c r="M12" s="25">
        <v>7</v>
      </c>
      <c r="N12" s="1">
        <v>7</v>
      </c>
      <c r="O12" s="1">
        <v>96</v>
      </c>
      <c r="P12" s="1">
        <v>37</v>
      </c>
      <c r="Q12" s="10">
        <f t="shared" si="0"/>
        <v>49</v>
      </c>
      <c r="R12" s="10">
        <f t="shared" si="1"/>
        <v>9216</v>
      </c>
      <c r="S12" s="10">
        <f t="shared" si="2"/>
        <v>1369</v>
      </c>
      <c r="T12" s="10">
        <f t="shared" si="3"/>
        <v>259</v>
      </c>
      <c r="U12" s="10">
        <f t="shared" si="4"/>
        <v>3552</v>
      </c>
      <c r="V12" s="10">
        <f t="shared" si="5"/>
        <v>672</v>
      </c>
      <c r="W12" s="4"/>
      <c r="X12" s="2"/>
      <c r="Y12" s="2"/>
      <c r="Z12" s="2"/>
      <c r="AA12" s="2"/>
      <c r="AB12" s="2"/>
      <c r="AC12" s="2"/>
      <c r="AD12" s="5" t="s">
        <v>8</v>
      </c>
      <c r="AE12" s="5">
        <v>14</v>
      </c>
    </row>
    <row r="13" spans="1:35">
      <c r="A13" s="25">
        <v>8</v>
      </c>
      <c r="B13" s="1">
        <v>8</v>
      </c>
      <c r="C13" s="1">
        <v>104</v>
      </c>
      <c r="D13" s="1">
        <v>39</v>
      </c>
      <c r="F13" s="11"/>
      <c r="G13" s="12"/>
      <c r="H13" s="12"/>
      <c r="I13" s="12"/>
      <c r="J13" s="24"/>
      <c r="K13" s="24"/>
      <c r="L13" s="24"/>
      <c r="M13" s="25">
        <v>8</v>
      </c>
      <c r="N13" s="1">
        <v>8</v>
      </c>
      <c r="O13" s="1">
        <v>104</v>
      </c>
      <c r="P13" s="1">
        <v>39</v>
      </c>
      <c r="Q13" s="10">
        <f t="shared" si="0"/>
        <v>64</v>
      </c>
      <c r="R13" s="10">
        <f t="shared" si="1"/>
        <v>10816</v>
      </c>
      <c r="S13" s="10">
        <f t="shared" si="2"/>
        <v>1521</v>
      </c>
      <c r="T13" s="10">
        <f t="shared" si="3"/>
        <v>312</v>
      </c>
      <c r="U13" s="10">
        <f t="shared" si="4"/>
        <v>4056</v>
      </c>
      <c r="V13" s="10">
        <f t="shared" si="5"/>
        <v>832</v>
      </c>
      <c r="W13" s="2"/>
      <c r="X13" s="2"/>
      <c r="Y13" s="2"/>
      <c r="Z13" s="2"/>
      <c r="AA13" s="2"/>
      <c r="AB13" s="2"/>
      <c r="AC13" s="2"/>
    </row>
    <row r="14" spans="1:35" ht="15.75" thickBot="1">
      <c r="A14" s="25">
        <v>9</v>
      </c>
      <c r="B14" s="1">
        <v>11</v>
      </c>
      <c r="C14" s="1">
        <v>132</v>
      </c>
      <c r="D14" s="1">
        <v>42</v>
      </c>
      <c r="F14" s="11"/>
      <c r="G14" s="12"/>
      <c r="H14" s="12"/>
      <c r="I14" s="12"/>
      <c r="J14" s="24"/>
      <c r="K14" s="24"/>
      <c r="L14" s="24"/>
      <c r="M14" s="25">
        <v>9</v>
      </c>
      <c r="N14" s="1">
        <v>11</v>
      </c>
      <c r="O14" s="1">
        <v>132</v>
      </c>
      <c r="P14" s="1">
        <v>42</v>
      </c>
      <c r="Q14" s="10">
        <f t="shared" si="0"/>
        <v>121</v>
      </c>
      <c r="R14" s="10">
        <f t="shared" si="1"/>
        <v>17424</v>
      </c>
      <c r="S14" s="10">
        <f t="shared" si="2"/>
        <v>1764</v>
      </c>
      <c r="T14" s="10">
        <f t="shared" si="3"/>
        <v>462</v>
      </c>
      <c r="U14" s="10">
        <f t="shared" si="4"/>
        <v>5544</v>
      </c>
      <c r="V14" s="10">
        <f t="shared" si="5"/>
        <v>1452</v>
      </c>
      <c r="W14" s="2"/>
      <c r="X14" s="46" t="s">
        <v>51</v>
      </c>
      <c r="Y14" s="46"/>
      <c r="Z14" s="46"/>
      <c r="AA14" s="46"/>
      <c r="AB14" s="46"/>
      <c r="AC14" s="2"/>
      <c r="AD14" t="s">
        <v>9</v>
      </c>
    </row>
    <row r="15" spans="1:35">
      <c r="A15" s="25">
        <v>10</v>
      </c>
      <c r="B15" s="1">
        <v>6</v>
      </c>
      <c r="C15" s="1">
        <v>95</v>
      </c>
      <c r="D15" s="1">
        <v>35</v>
      </c>
      <c r="F15" s="11"/>
      <c r="G15" s="12"/>
      <c r="H15" s="12"/>
      <c r="I15" s="12"/>
      <c r="J15" s="24"/>
      <c r="K15" s="24"/>
      <c r="L15" s="24"/>
      <c r="M15" s="25">
        <v>10</v>
      </c>
      <c r="N15" s="1">
        <v>6</v>
      </c>
      <c r="O15" s="1">
        <v>95</v>
      </c>
      <c r="P15" s="1">
        <v>35</v>
      </c>
      <c r="Q15" s="10">
        <f t="shared" si="0"/>
        <v>36</v>
      </c>
      <c r="R15" s="10">
        <f t="shared" si="1"/>
        <v>9025</v>
      </c>
      <c r="S15" s="10">
        <f t="shared" si="2"/>
        <v>1225</v>
      </c>
      <c r="T15" s="10">
        <f t="shared" si="3"/>
        <v>210</v>
      </c>
      <c r="U15" s="10">
        <f t="shared" si="4"/>
        <v>3325</v>
      </c>
      <c r="V15" s="10">
        <f t="shared" si="5"/>
        <v>570</v>
      </c>
      <c r="W15" s="8"/>
      <c r="X15" s="8"/>
      <c r="Y15" s="8"/>
      <c r="Z15" s="8"/>
      <c r="AA15" s="8"/>
      <c r="AB15" s="2"/>
      <c r="AC15" s="2"/>
      <c r="AD15" s="6"/>
      <c r="AE15" s="6" t="s">
        <v>14</v>
      </c>
      <c r="AF15" s="6" t="s">
        <v>15</v>
      </c>
      <c r="AG15" s="6" t="s">
        <v>16</v>
      </c>
      <c r="AH15" s="6" t="s">
        <v>17</v>
      </c>
      <c r="AI15" s="6" t="s">
        <v>18</v>
      </c>
    </row>
    <row r="16" spans="1:35">
      <c r="A16" s="25">
        <v>11</v>
      </c>
      <c r="B16" s="1">
        <v>10</v>
      </c>
      <c r="C16" s="1">
        <v>114</v>
      </c>
      <c r="D16" s="1">
        <v>41</v>
      </c>
      <c r="F16" s="11"/>
      <c r="G16" s="12"/>
      <c r="H16" s="12"/>
      <c r="I16" s="12"/>
      <c r="J16" s="24"/>
      <c r="K16" s="24"/>
      <c r="L16" s="24"/>
      <c r="M16" s="25">
        <v>11</v>
      </c>
      <c r="N16" s="1">
        <v>10</v>
      </c>
      <c r="O16" s="1">
        <v>114</v>
      </c>
      <c r="P16" s="1">
        <v>41</v>
      </c>
      <c r="Q16" s="10">
        <f t="shared" si="0"/>
        <v>100</v>
      </c>
      <c r="R16" s="10">
        <f t="shared" si="1"/>
        <v>12996</v>
      </c>
      <c r="S16" s="10">
        <f t="shared" si="2"/>
        <v>1681</v>
      </c>
      <c r="T16" s="10">
        <f t="shared" si="3"/>
        <v>410</v>
      </c>
      <c r="U16" s="10">
        <f t="shared" si="4"/>
        <v>4674</v>
      </c>
      <c r="V16" s="10">
        <f t="shared" si="5"/>
        <v>1140</v>
      </c>
      <c r="W16" s="4"/>
      <c r="X16" s="4"/>
      <c r="Y16" s="4"/>
      <c r="Z16" s="4"/>
      <c r="AA16" s="4"/>
      <c r="AB16" s="2"/>
      <c r="AC16" s="2"/>
      <c r="AD16" s="4" t="s">
        <v>10</v>
      </c>
      <c r="AE16" s="4">
        <v>2</v>
      </c>
      <c r="AF16" s="4">
        <v>70.160230906703305</v>
      </c>
      <c r="AG16" s="4">
        <v>35.080115453351652</v>
      </c>
      <c r="AH16" s="4">
        <v>26.1289526345548</v>
      </c>
      <c r="AI16" s="4">
        <v>6.6302260046408902E-5</v>
      </c>
    </row>
    <row r="17" spans="1:38">
      <c r="A17" s="25">
        <v>12</v>
      </c>
      <c r="B17" s="1">
        <v>8</v>
      </c>
      <c r="C17" s="1">
        <v>101</v>
      </c>
      <c r="D17" s="1">
        <v>40</v>
      </c>
      <c r="F17" s="11"/>
      <c r="G17" s="12"/>
      <c r="H17" s="12"/>
      <c r="I17" s="12"/>
      <c r="J17" s="24"/>
      <c r="K17" s="24"/>
      <c r="L17" s="24"/>
      <c r="M17" s="25">
        <v>12</v>
      </c>
      <c r="N17" s="1">
        <v>8</v>
      </c>
      <c r="O17" s="1">
        <v>101</v>
      </c>
      <c r="P17" s="1">
        <v>40</v>
      </c>
      <c r="Q17" s="10">
        <f t="shared" si="0"/>
        <v>64</v>
      </c>
      <c r="R17" s="10">
        <f t="shared" si="1"/>
        <v>10201</v>
      </c>
      <c r="S17" s="10">
        <f t="shared" si="2"/>
        <v>1600</v>
      </c>
      <c r="T17" s="10">
        <f t="shared" si="3"/>
        <v>320</v>
      </c>
      <c r="U17" s="10">
        <f t="shared" si="4"/>
        <v>4040</v>
      </c>
      <c r="V17" s="10">
        <f t="shared" si="5"/>
        <v>808</v>
      </c>
      <c r="W17" s="4"/>
      <c r="X17" s="4"/>
      <c r="Y17" s="4"/>
      <c r="Z17" s="4"/>
      <c r="AA17" s="4"/>
      <c r="AB17" s="2"/>
      <c r="AC17" s="2"/>
      <c r="AD17" s="4" t="s">
        <v>11</v>
      </c>
      <c r="AE17" s="4">
        <v>11</v>
      </c>
      <c r="AF17" s="4">
        <v>14.76834052186811</v>
      </c>
      <c r="AG17" s="4">
        <v>1.3425764110789191</v>
      </c>
      <c r="AH17" s="4"/>
      <c r="AI17" s="4"/>
    </row>
    <row r="18" spans="1:38" ht="15.75" thickBot="1">
      <c r="A18" s="25">
        <v>13</v>
      </c>
      <c r="B18" s="1">
        <v>12</v>
      </c>
      <c r="C18" s="1">
        <v>146</v>
      </c>
      <c r="D18" s="1">
        <v>43</v>
      </c>
      <c r="F18" s="11"/>
      <c r="G18" s="12"/>
      <c r="H18" s="12"/>
      <c r="I18" s="12"/>
      <c r="J18" s="24"/>
      <c r="K18" s="24"/>
      <c r="L18" s="24"/>
      <c r="M18" s="25">
        <v>13</v>
      </c>
      <c r="N18" s="1">
        <v>12</v>
      </c>
      <c r="O18" s="1">
        <v>146</v>
      </c>
      <c r="P18" s="1">
        <v>43</v>
      </c>
      <c r="Q18" s="10">
        <f t="shared" si="0"/>
        <v>144</v>
      </c>
      <c r="R18" s="10">
        <f t="shared" si="1"/>
        <v>21316</v>
      </c>
      <c r="S18" s="10">
        <f t="shared" si="2"/>
        <v>1849</v>
      </c>
      <c r="T18" s="10">
        <f t="shared" si="3"/>
        <v>516</v>
      </c>
      <c r="U18" s="10">
        <f t="shared" si="4"/>
        <v>6278</v>
      </c>
      <c r="V18" s="10">
        <f t="shared" si="5"/>
        <v>1752</v>
      </c>
      <c r="W18" s="4"/>
      <c r="X18" s="4"/>
      <c r="Y18" s="4"/>
      <c r="Z18" s="4"/>
      <c r="AA18" s="4"/>
      <c r="AB18" s="2"/>
      <c r="AC18" s="2"/>
      <c r="AD18" s="5" t="s">
        <v>12</v>
      </c>
      <c r="AE18" s="5">
        <v>13</v>
      </c>
      <c r="AF18" s="5">
        <v>84.928571428571416</v>
      </c>
      <c r="AG18" s="5"/>
      <c r="AH18" s="5"/>
      <c r="AI18" s="5"/>
    </row>
    <row r="19" spans="1:38" ht="15.75" thickBot="1">
      <c r="A19" s="25">
        <v>14</v>
      </c>
      <c r="B19" s="1">
        <v>10</v>
      </c>
      <c r="C19" s="1">
        <v>132</v>
      </c>
      <c r="D19" s="1">
        <v>38</v>
      </c>
      <c r="F19" s="11"/>
      <c r="G19" s="12"/>
      <c r="H19" s="12"/>
      <c r="I19" s="12"/>
      <c r="J19" s="24"/>
      <c r="K19" s="24"/>
      <c r="L19" s="24"/>
      <c r="M19" s="29">
        <v>14</v>
      </c>
      <c r="N19" s="30">
        <v>10</v>
      </c>
      <c r="O19" s="30">
        <v>132</v>
      </c>
      <c r="P19" s="30">
        <v>38</v>
      </c>
      <c r="Q19" s="10">
        <f t="shared" si="0"/>
        <v>100</v>
      </c>
      <c r="R19" s="10">
        <f t="shared" si="1"/>
        <v>17424</v>
      </c>
      <c r="S19" s="10">
        <f t="shared" si="2"/>
        <v>1444</v>
      </c>
      <c r="T19" s="10">
        <f t="shared" si="3"/>
        <v>380</v>
      </c>
      <c r="U19" s="10">
        <f t="shared" si="4"/>
        <v>5016</v>
      </c>
      <c r="V19" s="10">
        <f t="shared" si="5"/>
        <v>1320</v>
      </c>
      <c r="W19" s="2"/>
      <c r="X19" s="2"/>
      <c r="Y19" s="2"/>
      <c r="Z19" s="2"/>
      <c r="AA19" s="2"/>
      <c r="AB19" s="2"/>
      <c r="AC19" s="2"/>
    </row>
    <row r="20" spans="1:38" ht="15.75" thickBot="1">
      <c r="F20" s="3"/>
      <c r="G20" s="12"/>
      <c r="H20" s="12"/>
      <c r="I20" s="12"/>
      <c r="J20" s="12"/>
      <c r="K20" s="12"/>
      <c r="L20" s="12"/>
      <c r="M20" s="31" t="s">
        <v>1</v>
      </c>
      <c r="N20" s="31">
        <f>SUM(N6:N19)</f>
        <v>128</v>
      </c>
      <c r="O20" s="31">
        <f t="shared" ref="O20:V20" si="6">SUM(O6:O19)</f>
        <v>1660</v>
      </c>
      <c r="P20" s="31">
        <f t="shared" si="6"/>
        <v>545</v>
      </c>
      <c r="Q20" s="31">
        <f t="shared" si="6"/>
        <v>1220</v>
      </c>
      <c r="R20" s="31">
        <f t="shared" si="6"/>
        <v>200522</v>
      </c>
      <c r="S20" s="31">
        <f t="shared" si="6"/>
        <v>21301</v>
      </c>
      <c r="T20" s="31">
        <f t="shared" si="6"/>
        <v>5039</v>
      </c>
      <c r="U20" s="31">
        <f t="shared" si="6"/>
        <v>65002</v>
      </c>
      <c r="V20" s="31">
        <f t="shared" si="6"/>
        <v>15570</v>
      </c>
      <c r="W20" s="8"/>
      <c r="X20" s="8"/>
      <c r="Y20" s="8"/>
      <c r="Z20" s="8"/>
      <c r="AA20" s="8"/>
      <c r="AB20" s="8"/>
      <c r="AC20" s="8"/>
      <c r="AD20" s="6"/>
      <c r="AE20" s="6" t="s">
        <v>19</v>
      </c>
      <c r="AF20" s="6" t="s">
        <v>7</v>
      </c>
      <c r="AG20" s="6" t="s">
        <v>20</v>
      </c>
      <c r="AH20" s="6" t="s">
        <v>21</v>
      </c>
      <c r="AI20" s="6" t="s">
        <v>22</v>
      </c>
      <c r="AJ20" s="6" t="s">
        <v>23</v>
      </c>
      <c r="AK20" s="6" t="s">
        <v>24</v>
      </c>
      <c r="AL20" s="6" t="s">
        <v>25</v>
      </c>
    </row>
    <row r="21" spans="1:38">
      <c r="F21" s="3"/>
      <c r="G21" s="24"/>
      <c r="H21" s="24"/>
      <c r="I21" s="2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/>
      <c r="W21" s="4"/>
      <c r="X21" s="4"/>
      <c r="Y21" s="4"/>
      <c r="Z21" s="4"/>
      <c r="AA21" s="4"/>
      <c r="AB21" s="4"/>
      <c r="AC21" s="4"/>
      <c r="AD21" s="4" t="s">
        <v>13</v>
      </c>
      <c r="AE21" s="33">
        <v>33.565243271726615</v>
      </c>
      <c r="AF21" s="4">
        <v>2.6916021170888751</v>
      </c>
      <c r="AG21" s="4">
        <v>12.470358474836313</v>
      </c>
      <c r="AH21" s="4">
        <v>7.827653135604703E-8</v>
      </c>
      <c r="AI21" s="4">
        <v>27.641066958829711</v>
      </c>
      <c r="AJ21" s="4">
        <v>39.489419584623519</v>
      </c>
      <c r="AK21" s="4">
        <v>27.641066958829711</v>
      </c>
      <c r="AL21" s="4">
        <v>39.489419584623519</v>
      </c>
    </row>
    <row r="22" spans="1:38"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/>
      <c r="W22" s="4"/>
      <c r="X22" s="4"/>
      <c r="Y22" s="4"/>
      <c r="Z22" s="4"/>
      <c r="AA22" s="4"/>
      <c r="AB22" s="4"/>
      <c r="AC22" s="4"/>
      <c r="AD22" s="4" t="s">
        <v>34</v>
      </c>
      <c r="AE22" s="35">
        <v>1.9757704092585737</v>
      </c>
      <c r="AF22" s="4">
        <v>0.41153147816042335</v>
      </c>
      <c r="AG22" s="4">
        <v>4.8010189113367856</v>
      </c>
      <c r="AH22" s="38">
        <v>5.5244215063743926E-4</v>
      </c>
      <c r="AI22" s="4">
        <v>1.06999573348062</v>
      </c>
      <c r="AJ22" s="4">
        <v>2.8815450850365272</v>
      </c>
      <c r="AK22" s="4">
        <v>1.06999573348062</v>
      </c>
      <c r="AL22" s="4">
        <v>2.8815450850365272</v>
      </c>
    </row>
    <row r="23" spans="1:38" ht="15.75" thickBot="1"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  <c r="W23" s="4"/>
      <c r="X23" s="4"/>
      <c r="Y23" s="4"/>
      <c r="Z23" s="4"/>
      <c r="AA23" s="4"/>
      <c r="AB23" s="4"/>
      <c r="AC23" s="4"/>
      <c r="AD23" s="5" t="s">
        <v>35</v>
      </c>
      <c r="AE23" s="37">
        <v>-0.10711567360799401</v>
      </c>
      <c r="AF23" s="5">
        <v>4.7745100283306328E-2</v>
      </c>
      <c r="AG23" s="5">
        <v>-2.243490389011626</v>
      </c>
      <c r="AH23" s="39">
        <v>4.6416517354682989E-2</v>
      </c>
      <c r="AI23" s="5">
        <v>-0.21220193073323726</v>
      </c>
      <c r="AJ23" s="5">
        <v>-2.0294164827507621E-3</v>
      </c>
      <c r="AK23" s="5">
        <v>-0.21220193073323726</v>
      </c>
      <c r="AL23" s="5">
        <v>-2.0294164827507621E-3</v>
      </c>
    </row>
    <row r="25" spans="1:38" ht="15.75">
      <c r="S25" s="49" t="s">
        <v>54</v>
      </c>
    </row>
  </sheetData>
  <mergeCells count="7">
    <mergeCell ref="A1:V1"/>
    <mergeCell ref="A2:V2"/>
    <mergeCell ref="X14:AB14"/>
    <mergeCell ref="A4:A5"/>
    <mergeCell ref="B4:B5"/>
    <mergeCell ref="C4:C5"/>
    <mergeCell ref="D4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Regresi Linear Ganda</vt:lpstr>
      <vt:lpstr>TUTORIAL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</dc:creator>
  <cp:lastModifiedBy>Nurul_F</cp:lastModifiedBy>
  <dcterms:created xsi:type="dcterms:W3CDTF">2021-01-12T05:13:39Z</dcterms:created>
  <dcterms:modified xsi:type="dcterms:W3CDTF">2022-04-19T04:29:13Z</dcterms:modified>
</cp:coreProperties>
</file>